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9975" activeTab="0"/>
  </bookViews>
  <sheets>
    <sheet name="Portfolio Model" sheetId="1" r:id="rId1"/>
    <sheet name="Asset Classes and Correlation" sheetId="2" r:id="rId2"/>
    <sheet name="Annual Retur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RiskAMP</author>
  </authors>
  <commentList>
    <comment ref="C19" authorId="0">
      <text>
        <r>
          <rPr>
            <b/>
            <sz val="8"/>
            <rFont val="Tahoma"/>
            <family val="0"/>
          </rPr>
          <t>Gain (loss):</t>
        </r>
        <r>
          <rPr>
            <sz val="8"/>
            <rFont val="Tahoma"/>
            <family val="0"/>
          </rPr>
          <t xml:space="preserve">
The gain or loss from the model is the difference between the closing balance at the end of the model (here, year 5) and the opening portofolio balance.</t>
        </r>
      </text>
    </comment>
    <comment ref="C26" authorId="0">
      <text>
        <r>
          <rPr>
            <b/>
            <sz val="8"/>
            <rFont val="Tahoma"/>
            <family val="0"/>
          </rPr>
          <t>VaR Estimate:</t>
        </r>
        <r>
          <rPr>
            <sz val="8"/>
            <rFont val="Tahoma"/>
            <family val="0"/>
          </rPr>
          <t xml:space="preserve">
The SimulationPercentile function finds the value of a cell at a given percentile.  In the worst 1% of all the trials of the simulation, the value of cell C19 was this amount or less.
Put another way, 99% of the time the result of the model was more than this amount.</t>
        </r>
      </text>
    </comment>
  </commentList>
</comments>
</file>

<file path=xl/sharedStrings.xml><?xml version="1.0" encoding="utf-8"?>
<sst xmlns="http://schemas.openxmlformats.org/spreadsheetml/2006/main" count="93" uniqueCount="49">
  <si>
    <t>Return</t>
  </si>
  <si>
    <t>Mean</t>
  </si>
  <si>
    <t>Opening Balance</t>
  </si>
  <si>
    <t>Gross Return</t>
  </si>
  <si>
    <t>Closing Balance</t>
  </si>
  <si>
    <t>Weight</t>
  </si>
  <si>
    <t>Correlation Matrix</t>
  </si>
  <si>
    <t>SD</t>
  </si>
  <si>
    <t>Weighted Return</t>
  </si>
  <si>
    <t>Year 1</t>
  </si>
  <si>
    <t>Year 2</t>
  </si>
  <si>
    <t>Year 3</t>
  </si>
  <si>
    <t>Year 4</t>
  </si>
  <si>
    <t>Year 5</t>
  </si>
  <si>
    <t>Asset Class</t>
  </si>
  <si>
    <t>S&amp;P</t>
  </si>
  <si>
    <t>Small Cap</t>
  </si>
  <si>
    <t>Foreign</t>
  </si>
  <si>
    <t>High Yield</t>
  </si>
  <si>
    <t>Int'l Bonds</t>
  </si>
  <si>
    <t>Gov't</t>
  </si>
  <si>
    <t>Sm Cap</t>
  </si>
  <si>
    <t>Std.Dev</t>
  </si>
  <si>
    <t>Please Note:</t>
  </si>
  <si>
    <t>Return and correlation information is for illustration only.  These values do not represent</t>
  </si>
  <si>
    <t>actual returns or historical correlation.</t>
  </si>
  <si>
    <t>Expected Returns</t>
  </si>
  <si>
    <t>Portfolio Weighting</t>
  </si>
  <si>
    <t>Asset Class Returns</t>
  </si>
  <si>
    <t>Period</t>
  </si>
  <si>
    <t>Portfolio Returns (one iteration)</t>
  </si>
  <si>
    <t>Portfolio Characteristics</t>
  </si>
  <si>
    <t>Gain (loss) at end of model</t>
  </si>
  <si>
    <t>Average gain (loss)</t>
  </si>
  <si>
    <t>Number of trials</t>
  </si>
  <si>
    <t>Estimate</t>
  </si>
  <si>
    <t>Standard error of the mean</t>
  </si>
  <si>
    <t>Value at Risk Analysis</t>
  </si>
  <si>
    <t>VaR Measure</t>
  </si>
  <si>
    <t xml:space="preserve">from the model (cell C19). </t>
  </si>
  <si>
    <t>the "SimulationPercentile" function, based on a cell representing the gain or loss</t>
  </si>
  <si>
    <t xml:space="preserve">The value at risk analysis looks at the dollar amount of loss in the worst-case </t>
  </si>
  <si>
    <t xml:space="preserve">scenarios from the simulation.  The RiskAMP Add-in can find estimates of VaR with </t>
  </si>
  <si>
    <t>The VaR analysis looks at the tail of the distribution - here, finding the amount</t>
  </si>
  <si>
    <t xml:space="preserve">of loss in the bottom 1%, 2% and 2.5% of simulation trials.  </t>
  </si>
  <si>
    <t>This example estimates value at risk from a correlated asset portfolio model.</t>
  </si>
  <si>
    <t>Notes:</t>
  </si>
  <si>
    <t>any model, using the gain or loss from the model as the basis for the analysis.</t>
  </si>
  <si>
    <t>This model is used only as an example.  The same concept can be applied to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</si>
</sst>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%"/>
    <numFmt numFmtId="170" formatCode="#,##0.000000000"/>
    <numFmt numFmtId="171" formatCode="0.0000000000000000%"/>
    <numFmt numFmtId="172" formatCode="0.0000%"/>
    <numFmt numFmtId="173" formatCode="0.00000%"/>
    <numFmt numFmtId="174" formatCode="0.000000%"/>
    <numFmt numFmtId="175" formatCode="0.0000000%"/>
    <numFmt numFmtId="176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i/>
      <sz val="10"/>
      <color indexed="2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0" fillId="0" borderId="0" xfId="21" applyNumberFormat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horizontal="center"/>
    </xf>
    <xf numFmtId="10" fontId="4" fillId="0" borderId="0" xfId="21" applyNumberFormat="1" applyFont="1" applyBorder="1" applyAlignment="1">
      <alignment horizontal="right"/>
    </xf>
    <xf numFmtId="10" fontId="0" fillId="0" borderId="0" xfId="21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0" fontId="0" fillId="0" borderId="0" xfId="21" applyNumberFormat="1" applyFont="1" applyFill="1" applyBorder="1" applyAlignment="1">
      <alignment/>
    </xf>
    <xf numFmtId="10" fontId="4" fillId="0" borderId="0" xfId="21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0" fontId="4" fillId="0" borderId="0" xfId="21" applyNumberFormat="1" applyFont="1" applyFill="1" applyBorder="1" applyAlignment="1">
      <alignment/>
    </xf>
    <xf numFmtId="10" fontId="0" fillId="0" borderId="0" xfId="21" applyNumberFormat="1" applyFill="1" applyBorder="1" applyAlignment="1">
      <alignment horizontal="right"/>
    </xf>
    <xf numFmtId="0" fontId="4" fillId="0" borderId="0" xfId="0" applyFont="1" applyAlignment="1">
      <alignment horizontal="center"/>
    </xf>
    <xf numFmtId="10" fontId="4" fillId="0" borderId="0" xfId="21" applyNumberFormat="1" applyFont="1" applyAlignment="1">
      <alignment/>
    </xf>
    <xf numFmtId="43" fontId="0" fillId="0" borderId="0" xfId="15" applyAlignment="1">
      <alignment/>
    </xf>
    <xf numFmtId="44" fontId="0" fillId="0" borderId="0" xfId="17" applyAlignment="1">
      <alignment/>
    </xf>
    <xf numFmtId="0" fontId="4" fillId="0" borderId="1" xfId="0" applyFont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10" fontId="0" fillId="2" borderId="2" xfId="0" applyNumberFormat="1" applyFill="1" applyBorder="1" applyAlignment="1">
      <alignment/>
    </xf>
    <xf numFmtId="10" fontId="0" fillId="2" borderId="4" xfId="0" applyNumberFormat="1" applyFill="1" applyBorder="1" applyAlignment="1">
      <alignment/>
    </xf>
    <xf numFmtId="10" fontId="0" fillId="2" borderId="5" xfId="0" applyNumberFormat="1" applyFill="1" applyBorder="1" applyAlignment="1">
      <alignment/>
    </xf>
    <xf numFmtId="10" fontId="0" fillId="2" borderId="6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10" fontId="0" fillId="2" borderId="8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10" fontId="0" fillId="0" borderId="0" xfId="21" applyNumberFormat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0" xfId="21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17" applyNumberFormat="1" applyFont="1" applyBorder="1" applyAlignment="1">
      <alignment horizontal="left"/>
    </xf>
    <xf numFmtId="164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10" fontId="0" fillId="0" borderId="0" xfId="15" applyNumberFormat="1" applyAlignment="1">
      <alignment/>
    </xf>
    <xf numFmtId="10" fontId="0" fillId="0" borderId="0" xfId="17" applyNumberFormat="1" applyAlignment="1">
      <alignment/>
    </xf>
    <xf numFmtId="10" fontId="0" fillId="0" borderId="0" xfId="21" applyNumberFormat="1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21" applyNumberFormat="1" applyFont="1" applyBorder="1" applyAlignment="1">
      <alignment/>
    </xf>
    <xf numFmtId="44" fontId="0" fillId="0" borderId="1" xfId="17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14.57421875" style="0" customWidth="1"/>
    <col min="4" max="4" width="4.7109375" style="0" customWidth="1"/>
    <col min="5" max="5" width="12.421875" style="0" bestFit="1" customWidth="1"/>
    <col min="6" max="6" width="15.28125" style="0" bestFit="1" customWidth="1"/>
    <col min="7" max="7" width="10.140625" style="0" customWidth="1"/>
    <col min="8" max="8" width="13.7109375" style="0" customWidth="1"/>
    <col min="9" max="9" width="14.57421875" style="0" bestFit="1" customWidth="1"/>
  </cols>
  <sheetData>
    <row r="3" spans="2:9" ht="12.75">
      <c r="B3" s="28" t="s">
        <v>31</v>
      </c>
      <c r="C3" s="11"/>
      <c r="E3" s="28" t="s">
        <v>30</v>
      </c>
      <c r="F3" s="28"/>
      <c r="G3" s="11"/>
      <c r="H3" s="11"/>
      <c r="I3" s="11"/>
    </row>
    <row r="5" spans="2:9" ht="12.75">
      <c r="B5" t="s">
        <v>2</v>
      </c>
      <c r="C5" s="27">
        <v>250000</v>
      </c>
      <c r="E5" s="53" t="s">
        <v>29</v>
      </c>
      <c r="F5" s="53" t="s">
        <v>2</v>
      </c>
      <c r="G5" s="53" t="s">
        <v>0</v>
      </c>
      <c r="H5" s="53" t="s">
        <v>3</v>
      </c>
      <c r="I5" s="53" t="s">
        <v>4</v>
      </c>
    </row>
    <row r="6" spans="5:9" ht="12.75">
      <c r="E6" s="15" t="str">
        <f>'Annual Returns'!B3</f>
        <v>Year 1</v>
      </c>
      <c r="F6" s="26">
        <f>C5</f>
        <v>250000</v>
      </c>
      <c r="G6" s="1">
        <f>'Annual Returns'!K12</f>
        <v>-0.040894675088022234</v>
      </c>
      <c r="H6" s="26">
        <f>G6*F6</f>
        <v>-10223.668772005558</v>
      </c>
      <c r="I6" s="3">
        <f>H6+F6</f>
        <v>239776.33122799444</v>
      </c>
    </row>
    <row r="7" spans="2:9" ht="12.75">
      <c r="B7" t="s">
        <v>27</v>
      </c>
      <c r="E7" s="15" t="str">
        <f>'Annual Returns'!B15</f>
        <v>Year 2</v>
      </c>
      <c r="F7" s="3">
        <f>I6</f>
        <v>239776.33122799444</v>
      </c>
      <c r="G7" s="1">
        <f>'Annual Returns'!K24</f>
        <v>0.11502126931483185</v>
      </c>
      <c r="H7" s="3">
        <f>G7*F7</f>
        <v>27579.377969497473</v>
      </c>
      <c r="I7" s="3">
        <f>H7+F7</f>
        <v>267355.70919749193</v>
      </c>
    </row>
    <row r="8" spans="5:9" ht="12.75">
      <c r="E8" s="15" t="str">
        <f>'Annual Returns'!B27</f>
        <v>Year 3</v>
      </c>
      <c r="F8" s="3">
        <f>I7</f>
        <v>267355.70919749193</v>
      </c>
      <c r="G8" s="1">
        <f>'Annual Returns'!K36</f>
        <v>0.07683177150728507</v>
      </c>
      <c r="H8" s="3">
        <f>G8*F8</f>
        <v>20541.412760229854</v>
      </c>
      <c r="I8" s="3">
        <f>H8+F8</f>
        <v>287897.12195772177</v>
      </c>
    </row>
    <row r="9" spans="2:9" ht="12.75">
      <c r="B9" s="7" t="s">
        <v>15</v>
      </c>
      <c r="C9" s="4">
        <v>0.2</v>
      </c>
      <c r="E9" s="15" t="str">
        <f>'Annual Returns'!B39</f>
        <v>Year 4</v>
      </c>
      <c r="F9" s="3">
        <f>I8</f>
        <v>287897.12195772177</v>
      </c>
      <c r="G9" s="1">
        <f>'Annual Returns'!K48</f>
        <v>0.14521107158935562</v>
      </c>
      <c r="H9" s="3">
        <f>G9*F9</f>
        <v>41805.84958697218</v>
      </c>
      <c r="I9" s="3">
        <f>H9+F9</f>
        <v>329702.9715446939</v>
      </c>
    </row>
    <row r="10" spans="2:9" ht="12.75">
      <c r="B10" s="7" t="s">
        <v>16</v>
      </c>
      <c r="C10" s="4">
        <v>0.2</v>
      </c>
      <c r="E10" s="15" t="str">
        <f>'Annual Returns'!B51</f>
        <v>Year 5</v>
      </c>
      <c r="F10" s="3">
        <f>I9</f>
        <v>329702.9715446939</v>
      </c>
      <c r="G10" s="1">
        <f>'Annual Returns'!K60</f>
        <v>0.14700276785441913</v>
      </c>
      <c r="H10" s="3">
        <f>G10*F10</f>
        <v>48467.249386896794</v>
      </c>
      <c r="I10" s="3">
        <f>H10+F10</f>
        <v>378170.2209315907</v>
      </c>
    </row>
    <row r="11" spans="2:9" ht="12.75">
      <c r="B11" s="7" t="s">
        <v>17</v>
      </c>
      <c r="C11" s="4">
        <v>0.1</v>
      </c>
      <c r="E11" s="15"/>
      <c r="F11" s="3"/>
      <c r="G11" s="1"/>
      <c r="H11" s="3"/>
      <c r="I11" s="3"/>
    </row>
    <row r="12" spans="2:10" ht="12.75">
      <c r="B12" s="7" t="s">
        <v>18</v>
      </c>
      <c r="C12" s="4">
        <v>0.2</v>
      </c>
      <c r="J12" s="6"/>
    </row>
    <row r="13" spans="2:10" ht="12.75">
      <c r="B13" s="7" t="s">
        <v>20</v>
      </c>
      <c r="C13" s="4">
        <v>0.1</v>
      </c>
      <c r="J13" s="6"/>
    </row>
    <row r="14" spans="2:10" ht="12.75">
      <c r="B14" s="7" t="s">
        <v>19</v>
      </c>
      <c r="C14" s="4">
        <v>0.2</v>
      </c>
      <c r="J14" s="6"/>
    </row>
    <row r="15" spans="6:10" ht="12.75">
      <c r="F15" s="74"/>
      <c r="G15" s="6"/>
      <c r="H15" s="6"/>
      <c r="I15" s="6"/>
      <c r="J15" s="6"/>
    </row>
    <row r="16" spans="6:10" ht="12.75">
      <c r="F16" s="6"/>
      <c r="G16" s="54"/>
      <c r="H16" s="54"/>
      <c r="I16" s="54"/>
      <c r="J16" s="6"/>
    </row>
    <row r="17" spans="2:10" ht="12.75">
      <c r="B17" s="28" t="s">
        <v>37</v>
      </c>
      <c r="C17" s="28"/>
      <c r="E17" t="s">
        <v>46</v>
      </c>
      <c r="F17" s="6"/>
      <c r="G17" s="6"/>
      <c r="H17" s="6"/>
      <c r="I17" s="6"/>
      <c r="J17" s="6"/>
    </row>
    <row r="18" spans="6:10" ht="12.75">
      <c r="F18" s="6"/>
      <c r="G18" s="6"/>
      <c r="H18" s="6"/>
      <c r="I18" s="6"/>
      <c r="J18" s="6"/>
    </row>
    <row r="19" spans="1:5" ht="12.75">
      <c r="A19" s="6"/>
      <c r="B19" s="62" t="s">
        <v>32</v>
      </c>
      <c r="C19" s="3">
        <f>I10-C5</f>
        <v>128170.22093159071</v>
      </c>
      <c r="D19" s="6"/>
      <c r="E19" t="s">
        <v>45</v>
      </c>
    </row>
    <row r="20" spans="1:5" ht="12.75">
      <c r="A20" s="6"/>
      <c r="B20" s="62" t="s">
        <v>33</v>
      </c>
      <c r="C20" s="3">
        <f>_XLL.SIMULATIONMEAN(C19)</f>
        <v>113345.38301024365</v>
      </c>
      <c r="D20" s="6"/>
      <c r="E20" t="s">
        <v>48</v>
      </c>
    </row>
    <row r="21" spans="1:5" ht="12.75">
      <c r="A21" s="6"/>
      <c r="B21" s="65" t="s">
        <v>34</v>
      </c>
      <c r="C21" s="67">
        <f>_XLL.SIMULATIONTRIALS()</f>
        <v>10000</v>
      </c>
      <c r="D21" s="6"/>
      <c r="E21" t="s">
        <v>47</v>
      </c>
    </row>
    <row r="22" spans="1:10" ht="12.75">
      <c r="A22" s="6"/>
      <c r="B22" s="66" t="s">
        <v>36</v>
      </c>
      <c r="C22" s="68">
        <f>_XLL.SIMULATIONSTANDARDERROR(C19)</f>
        <v>676.7685554827447</v>
      </c>
      <c r="D22" s="6"/>
      <c r="J22" s="3"/>
    </row>
    <row r="23" spans="1:5" ht="12.75">
      <c r="A23" s="6"/>
      <c r="D23" s="6"/>
      <c r="E23" t="s">
        <v>41</v>
      </c>
    </row>
    <row r="24" spans="1:5" ht="12.75">
      <c r="A24" s="6"/>
      <c r="B24" s="72" t="s">
        <v>38</v>
      </c>
      <c r="C24" s="73" t="s">
        <v>35</v>
      </c>
      <c r="D24" s="6"/>
      <c r="E24" t="s">
        <v>42</v>
      </c>
    </row>
    <row r="25" spans="1:5" ht="12.75">
      <c r="A25" s="6"/>
      <c r="D25" s="6"/>
      <c r="E25" t="s">
        <v>40</v>
      </c>
    </row>
    <row r="26" spans="1:5" ht="12.75">
      <c r="A26" s="6"/>
      <c r="B26" s="63">
        <v>0.01</v>
      </c>
      <c r="C26" s="26">
        <f>_XLL.SIMULATIONPERCENTILE($C$19,B26)</f>
        <v>-23056.170712735242</v>
      </c>
      <c r="D26" s="6"/>
      <c r="E26" t="s">
        <v>39</v>
      </c>
    </row>
    <row r="27" spans="1:5" ht="12.75">
      <c r="A27" s="6"/>
      <c r="B27" s="64">
        <v>0.02</v>
      </c>
      <c r="C27" s="26">
        <f>_XLL.SIMULATIONPERCENTILE($C$19,B27)</f>
        <v>-8317.086167245696</v>
      </c>
      <c r="D27" s="6"/>
      <c r="E27" s="1"/>
    </row>
    <row r="28" spans="1:5" ht="12.75">
      <c r="A28" s="6"/>
      <c r="B28" s="2">
        <v>0.025</v>
      </c>
      <c r="C28" s="26">
        <f>_XLL.SIMULATIONPERCENTILE($C$19,B28)</f>
        <v>-4389.918712514249</v>
      </c>
      <c r="D28" s="6"/>
      <c r="E28" t="s">
        <v>43</v>
      </c>
    </row>
    <row r="29" spans="1:9" ht="12.75">
      <c r="A29" s="6"/>
      <c r="B29" s="6"/>
      <c r="C29" s="55"/>
      <c r="D29" s="6"/>
      <c r="E29" t="s">
        <v>44</v>
      </c>
      <c r="F29" s="61"/>
      <c r="H29" s="2"/>
      <c r="I29" s="26"/>
    </row>
    <row r="30" spans="1:4" ht="12.75">
      <c r="A30" s="6"/>
      <c r="B30" s="56"/>
      <c r="C30" s="57"/>
      <c r="D30" s="6"/>
    </row>
    <row r="31" spans="1:4" ht="12.75">
      <c r="A31" s="6"/>
      <c r="B31" s="6"/>
      <c r="C31" s="6"/>
      <c r="D31" s="6"/>
    </row>
    <row r="32" spans="1:8" ht="12.75">
      <c r="A32" s="6"/>
      <c r="B32" s="6"/>
      <c r="C32" s="55"/>
      <c r="D32" s="6"/>
      <c r="E32" s="60"/>
      <c r="H32" s="2"/>
    </row>
    <row r="33" spans="1:8" ht="12.75">
      <c r="A33" s="6"/>
      <c r="B33" s="6"/>
      <c r="C33" s="55"/>
      <c r="D33" s="6"/>
      <c r="E33" s="60"/>
      <c r="H33" s="2"/>
    </row>
    <row r="34" spans="1:5" ht="12.75">
      <c r="A34" s="6"/>
      <c r="B34" s="6"/>
      <c r="C34" s="6"/>
      <c r="D34" s="6"/>
      <c r="E34" s="59"/>
    </row>
    <row r="35" ht="12.75">
      <c r="E35" s="58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D8" sqref="D8"/>
    </sheetView>
  </sheetViews>
  <sheetFormatPr defaultColWidth="9.140625" defaultRowHeight="12.75"/>
  <cols>
    <col min="2" max="2" width="12.00390625" style="0" customWidth="1"/>
  </cols>
  <sheetData>
    <row r="2" ht="12.75">
      <c r="B2" s="5" t="s">
        <v>26</v>
      </c>
    </row>
    <row r="3" spans="2:4" ht="12.75">
      <c r="B3" s="42" t="s">
        <v>14</v>
      </c>
      <c r="C3" s="43" t="s">
        <v>1</v>
      </c>
      <c r="D3" s="44" t="s">
        <v>22</v>
      </c>
    </row>
    <row r="4" spans="2:4" ht="12.75">
      <c r="B4" s="45"/>
      <c r="C4" s="46"/>
      <c r="D4" s="38"/>
    </row>
    <row r="5" spans="1:4" ht="12.75">
      <c r="A5" s="16"/>
      <c r="B5" s="45" t="s">
        <v>15</v>
      </c>
      <c r="C5" s="47">
        <v>0.054</v>
      </c>
      <c r="D5" s="48">
        <v>0.094</v>
      </c>
    </row>
    <row r="6" spans="2:4" ht="12.75">
      <c r="B6" s="45" t="s">
        <v>16</v>
      </c>
      <c r="C6" s="49">
        <v>0.082</v>
      </c>
      <c r="D6" s="50">
        <v>0.15</v>
      </c>
    </row>
    <row r="7" spans="2:4" ht="12.75">
      <c r="B7" s="45" t="s">
        <v>17</v>
      </c>
      <c r="C7" s="49">
        <v>0.062</v>
      </c>
      <c r="D7" s="50">
        <v>0.089</v>
      </c>
    </row>
    <row r="8" spans="2:4" ht="12.75">
      <c r="B8" s="45" t="s">
        <v>18</v>
      </c>
      <c r="C8" s="49">
        <v>0.122</v>
      </c>
      <c r="D8" s="50">
        <v>0.22</v>
      </c>
    </row>
    <row r="9" spans="2:4" ht="12.75">
      <c r="B9" s="45" t="s">
        <v>20</v>
      </c>
      <c r="C9" s="49">
        <v>0.04</v>
      </c>
      <c r="D9" s="50">
        <v>0.025</v>
      </c>
    </row>
    <row r="10" spans="2:4" ht="12.75">
      <c r="B10" s="39" t="s">
        <v>19</v>
      </c>
      <c r="C10" s="51">
        <v>0.08</v>
      </c>
      <c r="D10" s="52">
        <v>0.054</v>
      </c>
    </row>
    <row r="13" ht="12.75">
      <c r="B13" s="5" t="s">
        <v>6</v>
      </c>
    </row>
    <row r="14" spans="2:9" ht="12.75">
      <c r="B14" s="29"/>
      <c r="C14" s="30" t="s">
        <v>15</v>
      </c>
      <c r="D14" s="30" t="s">
        <v>21</v>
      </c>
      <c r="E14" s="30" t="s">
        <v>17</v>
      </c>
      <c r="F14" s="30" t="s">
        <v>18</v>
      </c>
      <c r="G14" s="30" t="s">
        <v>20</v>
      </c>
      <c r="H14" s="30" t="s">
        <v>19</v>
      </c>
      <c r="I14" s="31"/>
    </row>
    <row r="15" spans="2:9" ht="12.75">
      <c r="B15" s="32" t="s">
        <v>15</v>
      </c>
      <c r="C15" s="33">
        <v>1</v>
      </c>
      <c r="D15" s="34"/>
      <c r="E15" s="34"/>
      <c r="F15" s="34"/>
      <c r="G15" s="34"/>
      <c r="H15" s="34"/>
      <c r="I15" s="31"/>
    </row>
    <row r="16" spans="2:9" ht="12.75">
      <c r="B16" s="32" t="s">
        <v>21</v>
      </c>
      <c r="C16" s="35">
        <v>0.74</v>
      </c>
      <c r="D16" s="36">
        <v>1</v>
      </c>
      <c r="E16" s="37"/>
      <c r="F16" s="37"/>
      <c r="G16" s="37"/>
      <c r="H16" s="37"/>
      <c r="I16" s="38"/>
    </row>
    <row r="17" spans="2:9" ht="12.75">
      <c r="B17" s="32" t="s">
        <v>17</v>
      </c>
      <c r="C17" s="35">
        <v>0.56</v>
      </c>
      <c r="D17" s="37">
        <v>0.37</v>
      </c>
      <c r="E17" s="36">
        <v>1</v>
      </c>
      <c r="F17" s="37"/>
      <c r="G17" s="37"/>
      <c r="H17" s="37"/>
      <c r="I17" s="38"/>
    </row>
    <row r="18" spans="2:9" ht="12.75">
      <c r="B18" s="32" t="s">
        <v>18</v>
      </c>
      <c r="C18" s="35">
        <v>0.59</v>
      </c>
      <c r="D18" s="37">
        <v>0.55</v>
      </c>
      <c r="E18" s="37">
        <v>0.34</v>
      </c>
      <c r="F18" s="36">
        <v>1</v>
      </c>
      <c r="G18" s="37"/>
      <c r="H18" s="37"/>
      <c r="I18" s="38"/>
    </row>
    <row r="19" spans="2:9" ht="12.75">
      <c r="B19" s="32" t="s">
        <v>20</v>
      </c>
      <c r="C19" s="35">
        <v>0.55</v>
      </c>
      <c r="D19" s="37">
        <v>0.31</v>
      </c>
      <c r="E19" s="37">
        <v>0.23</v>
      </c>
      <c r="F19" s="37">
        <v>0.74</v>
      </c>
      <c r="G19" s="36">
        <v>1</v>
      </c>
      <c r="H19" s="37"/>
      <c r="I19" s="38"/>
    </row>
    <row r="20" spans="2:9" ht="12.75">
      <c r="B20" s="32" t="s">
        <v>19</v>
      </c>
      <c r="C20" s="35">
        <v>0.08</v>
      </c>
      <c r="D20" s="37">
        <v>0.02</v>
      </c>
      <c r="E20" s="37">
        <v>0.53</v>
      </c>
      <c r="F20" s="37">
        <v>0.29</v>
      </c>
      <c r="G20" s="37">
        <v>0.24</v>
      </c>
      <c r="H20" s="36">
        <v>1</v>
      </c>
      <c r="I20" s="38"/>
    </row>
    <row r="21" spans="2:9" ht="12.75">
      <c r="B21" s="39"/>
      <c r="C21" s="39"/>
      <c r="D21" s="40"/>
      <c r="E21" s="40"/>
      <c r="F21" s="40"/>
      <c r="G21" s="40"/>
      <c r="H21" s="40"/>
      <c r="I21" s="41"/>
    </row>
    <row r="23" ht="12.75">
      <c r="B23" s="5" t="s">
        <v>23</v>
      </c>
    </row>
    <row r="24" ht="12.75">
      <c r="B24" t="s">
        <v>24</v>
      </c>
    </row>
    <row r="25" ht="12.75">
      <c r="B25" t="s">
        <v>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35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0" customWidth="1"/>
    <col min="2" max="2" width="12.8515625" style="15" customWidth="1"/>
    <col min="3" max="3" width="2.421875" style="0" customWidth="1"/>
  </cols>
  <sheetData>
    <row r="2" ht="12.75">
      <c r="B2" s="24"/>
    </row>
    <row r="3" spans="2:11" ht="12.75">
      <c r="B3" s="24" t="s">
        <v>9</v>
      </c>
      <c r="D3" s="5" t="s">
        <v>28</v>
      </c>
      <c r="G3" s="5"/>
      <c r="I3" s="12" t="s">
        <v>5</v>
      </c>
      <c r="J3" s="8"/>
      <c r="K3" s="12" t="s">
        <v>8</v>
      </c>
    </row>
    <row r="4" spans="4:11" ht="12.75">
      <c r="D4" s="7"/>
      <c r="E4" s="21" t="s">
        <v>1</v>
      </c>
      <c r="F4" s="21" t="s">
        <v>7</v>
      </c>
      <c r="G4" s="21" t="s">
        <v>0</v>
      </c>
      <c r="I4" s="7"/>
      <c r="J4" s="8"/>
      <c r="K4" s="8"/>
    </row>
    <row r="5" spans="4:11" ht="12.75">
      <c r="D5" s="18" t="str">
        <f>'Asset Classes and Correlation'!$B$5</f>
        <v>S&amp;P</v>
      </c>
      <c r="E5" s="23">
        <f>'Asset Classes and Correlation'!$C$5</f>
        <v>0.054</v>
      </c>
      <c r="F5" s="23">
        <f>'Asset Classes and Correlation'!$D$5</f>
        <v>0.094</v>
      </c>
      <c r="G5" s="22">
        <f>_XLL.MULTINORMALVALUE(G5:G10,'Asset Classes and Correlation'!$C$15:$H$20,E5,F5)</f>
        <v>-0.03391762816307827</v>
      </c>
      <c r="I5" s="10">
        <f>'Portfolio Model'!$C$9</f>
        <v>0.2</v>
      </c>
      <c r="J5" s="9"/>
      <c r="K5" s="14">
        <f aca="true" t="shared" si="0" ref="K5:K10">I5*G5</f>
        <v>-0.006783525632615655</v>
      </c>
    </row>
    <row r="6" spans="4:11" ht="12.75">
      <c r="D6" s="18" t="str">
        <f>'Asset Classes and Correlation'!$B$6</f>
        <v>Small Cap</v>
      </c>
      <c r="E6" s="23">
        <f>'Asset Classes and Correlation'!$C$6</f>
        <v>0.082</v>
      </c>
      <c r="F6" s="23">
        <f>'Asset Classes and Correlation'!$D$6</f>
        <v>0.15</v>
      </c>
      <c r="G6" s="22">
        <f>_XLL.MULTINORMALVALUE(G5:G10,'Asset Classes and Correlation'!$C$15:$H$20,E6,F6)</f>
        <v>-0.040759560668007844</v>
      </c>
      <c r="I6" s="10">
        <f>'Portfolio Model'!$C$10</f>
        <v>0.2</v>
      </c>
      <c r="J6" s="9"/>
      <c r="K6" s="14">
        <f t="shared" si="0"/>
        <v>-0.00815191213360157</v>
      </c>
    </row>
    <row r="7" spans="4:11" ht="12.75">
      <c r="D7" s="18" t="str">
        <f>'Asset Classes and Correlation'!$B$7</f>
        <v>Foreign</v>
      </c>
      <c r="E7" s="23">
        <f>'Asset Classes and Correlation'!$C$7</f>
        <v>0.062</v>
      </c>
      <c r="F7" s="23">
        <f>'Asset Classes and Correlation'!$D$7</f>
        <v>0.089</v>
      </c>
      <c r="G7" s="22">
        <f>_XLL.MULTINORMALVALUE(G5:G10,'Asset Classes and Correlation'!$C$15:$H$20,E7,F7)</f>
        <v>0.12801650138031778</v>
      </c>
      <c r="I7" s="10">
        <f>'Portfolio Model'!$C$11</f>
        <v>0.1</v>
      </c>
      <c r="J7" s="9"/>
      <c r="K7" s="14">
        <f t="shared" si="0"/>
        <v>0.012801650138031778</v>
      </c>
    </row>
    <row r="8" spans="4:11" ht="12.75">
      <c r="D8" s="18" t="str">
        <f>'Asset Classes and Correlation'!$B$8</f>
        <v>High Yield</v>
      </c>
      <c r="E8" s="23">
        <f>'Asset Classes and Correlation'!$C$8</f>
        <v>0.122</v>
      </c>
      <c r="F8" s="23">
        <f>'Asset Classes and Correlation'!$D$8</f>
        <v>0.22</v>
      </c>
      <c r="G8" s="22">
        <f>_XLL.MULTINORMALVALUE(G5:G10,'Asset Classes and Correlation'!$C$15:$H$20,E8,F8)</f>
        <v>-0.30498443564536887</v>
      </c>
      <c r="I8" s="10">
        <f>'Portfolio Model'!$C$12</f>
        <v>0.2</v>
      </c>
      <c r="J8" s="9"/>
      <c r="K8" s="14">
        <f t="shared" si="0"/>
        <v>-0.06099688712907378</v>
      </c>
    </row>
    <row r="9" spans="4:11" ht="12.75">
      <c r="D9" s="18" t="str">
        <f>'Asset Classes and Correlation'!$B$9</f>
        <v>Gov't</v>
      </c>
      <c r="E9" s="23">
        <f>'Asset Classes and Correlation'!$C$9</f>
        <v>0.04</v>
      </c>
      <c r="F9" s="23">
        <f>'Asset Classes and Correlation'!$D$9</f>
        <v>0.025</v>
      </c>
      <c r="G9" s="22">
        <f>_XLL.MULTINORMALVALUE(G5:G10,'Asset Classes and Correlation'!$C$15:$H$20,E9,F9)</f>
        <v>-0.010188094520923348</v>
      </c>
      <c r="I9" s="10">
        <f>'Portfolio Model'!$C$13</f>
        <v>0.1</v>
      </c>
      <c r="J9" s="9"/>
      <c r="K9" s="14">
        <f t="shared" si="0"/>
        <v>-0.0010188094520923348</v>
      </c>
    </row>
    <row r="10" spans="4:11" ht="12.75">
      <c r="D10" s="18" t="str">
        <f>'Asset Classes and Correlation'!$B$10</f>
        <v>Int'l Bonds</v>
      </c>
      <c r="E10" s="23">
        <f>'Asset Classes and Correlation'!$C$10</f>
        <v>0.08</v>
      </c>
      <c r="F10" s="23">
        <f>'Asset Classes and Correlation'!$D$10</f>
        <v>0.054</v>
      </c>
      <c r="G10" s="22">
        <f>_XLL.MULTINORMALVALUE(G5:G10,'Asset Classes and Correlation'!$C$15:$H$20,E10,F10)</f>
        <v>0.1162740456066466</v>
      </c>
      <c r="I10" s="10">
        <f>'Portfolio Model'!$C$14</f>
        <v>0.2</v>
      </c>
      <c r="J10" s="9"/>
      <c r="K10" s="14">
        <f t="shared" si="0"/>
        <v>0.023254809121329323</v>
      </c>
    </row>
    <row r="11" spans="9:11" ht="12.75">
      <c r="I11" s="6"/>
      <c r="K11" s="11"/>
    </row>
    <row r="12" spans="10:11" ht="12.75">
      <c r="J12" s="13" t="str">
        <f>CONCATENATE("Aggregate Return for ",B3)</f>
        <v>Aggregate Return for Year 1</v>
      </c>
      <c r="K12" s="25">
        <f>SUM(K5:K10)</f>
        <v>-0.040894675088022234</v>
      </c>
    </row>
    <row r="13" ht="12.75">
      <c r="I13" s="6"/>
    </row>
    <row r="15" spans="2:11" ht="12.75">
      <c r="B15" s="24" t="s">
        <v>10</v>
      </c>
      <c r="D15" s="5" t="s">
        <v>28</v>
      </c>
      <c r="G15" s="5"/>
      <c r="I15" s="12" t="s">
        <v>5</v>
      </c>
      <c r="J15" s="8"/>
      <c r="K15" s="12" t="s">
        <v>8</v>
      </c>
    </row>
    <row r="16" spans="4:11" ht="12.75">
      <c r="D16" s="7"/>
      <c r="E16" s="21" t="s">
        <v>1</v>
      </c>
      <c r="F16" s="21" t="s">
        <v>7</v>
      </c>
      <c r="G16" s="21" t="s">
        <v>0</v>
      </c>
      <c r="I16" s="7"/>
      <c r="J16" s="8"/>
      <c r="K16" s="8"/>
    </row>
    <row r="17" spans="4:11" ht="12.75">
      <c r="D17" s="18" t="str">
        <f>'Asset Classes and Correlation'!$B$5</f>
        <v>S&amp;P</v>
      </c>
      <c r="E17" s="23">
        <f>'Asset Classes and Correlation'!$C$5</f>
        <v>0.054</v>
      </c>
      <c r="F17" s="23">
        <f>'Asset Classes and Correlation'!$D$5</f>
        <v>0.094</v>
      </c>
      <c r="G17" s="22">
        <f>_XLL.MULTINORMALVALUE(G17:G22,'Asset Classes and Correlation'!$C$15:$H$20,E17,F17)</f>
        <v>0.14613975790011852</v>
      </c>
      <c r="I17" s="10">
        <f>'Portfolio Model'!$C$9</f>
        <v>0.2</v>
      </c>
      <c r="J17" s="9"/>
      <c r="K17" s="14">
        <f aca="true" t="shared" si="1" ref="K17:K22">I17*G17</f>
        <v>0.029227951580023705</v>
      </c>
    </row>
    <row r="18" spans="4:11" ht="12.75">
      <c r="D18" s="18" t="str">
        <f>'Asset Classes and Correlation'!$B$6</f>
        <v>Small Cap</v>
      </c>
      <c r="E18" s="23">
        <f>'Asset Classes and Correlation'!$C$6</f>
        <v>0.082</v>
      </c>
      <c r="F18" s="23">
        <f>'Asset Classes and Correlation'!$D$6</f>
        <v>0.15</v>
      </c>
      <c r="G18" s="22">
        <f>_XLL.MULTINORMALVALUE(G17:G22,'Asset Classes and Correlation'!$C$15:$H$20,E18,F18)</f>
        <v>0.0436149988331786</v>
      </c>
      <c r="I18" s="10">
        <f>'Portfolio Model'!$C$10</f>
        <v>0.2</v>
      </c>
      <c r="J18" s="9"/>
      <c r="K18" s="14">
        <f t="shared" si="1"/>
        <v>0.00872299976663572</v>
      </c>
    </row>
    <row r="19" spans="4:11" ht="12.75">
      <c r="D19" s="18" t="str">
        <f>'Asset Classes and Correlation'!$B$7</f>
        <v>Foreign</v>
      </c>
      <c r="E19" s="23">
        <f>'Asset Classes and Correlation'!$C$7</f>
        <v>0.062</v>
      </c>
      <c r="F19" s="23">
        <f>'Asset Classes and Correlation'!$D$7</f>
        <v>0.089</v>
      </c>
      <c r="G19" s="22">
        <f>_XLL.MULTINORMALVALUE(G17:G22,'Asset Classes and Correlation'!$C$15:$H$20,E19,F19)</f>
        <v>0.10422721465674957</v>
      </c>
      <c r="I19" s="10">
        <f>'Portfolio Model'!$C$11</f>
        <v>0.1</v>
      </c>
      <c r="J19" s="9"/>
      <c r="K19" s="14">
        <f t="shared" si="1"/>
        <v>0.010422721465674958</v>
      </c>
    </row>
    <row r="20" spans="4:11" ht="12.75">
      <c r="D20" s="18" t="str">
        <f>'Asset Classes and Correlation'!$B$8</f>
        <v>High Yield</v>
      </c>
      <c r="E20" s="23">
        <f>'Asset Classes and Correlation'!$C$8</f>
        <v>0.122</v>
      </c>
      <c r="F20" s="23">
        <f>'Asset Classes and Correlation'!$D$8</f>
        <v>0.22</v>
      </c>
      <c r="G20" s="22">
        <f>_XLL.MULTINORMALVALUE(G17:G22,'Asset Classes and Correlation'!$C$15:$H$20,E20,F20)</f>
        <v>0.2079536271618017</v>
      </c>
      <c r="I20" s="10">
        <f>'Portfolio Model'!$C$12</f>
        <v>0.2</v>
      </c>
      <c r="J20" s="9"/>
      <c r="K20" s="14">
        <f t="shared" si="1"/>
        <v>0.041590725432360344</v>
      </c>
    </row>
    <row r="21" spans="4:11" ht="12.75">
      <c r="D21" s="18" t="str">
        <f>'Asset Classes and Correlation'!$B$9</f>
        <v>Gov't</v>
      </c>
      <c r="E21" s="23">
        <f>'Asset Classes and Correlation'!$C$9</f>
        <v>0.04</v>
      </c>
      <c r="F21" s="23">
        <f>'Asset Classes and Correlation'!$D$9</f>
        <v>0.025</v>
      </c>
      <c r="G21" s="22">
        <f>_XLL.MULTINORMALVALUE(G17:G22,'Asset Classes and Correlation'!$C$15:$H$20,E21,F21)</f>
        <v>0.0560840684565072</v>
      </c>
      <c r="I21" s="10">
        <f>'Portfolio Model'!$C$13</f>
        <v>0.1</v>
      </c>
      <c r="J21" s="9"/>
      <c r="K21" s="14">
        <f t="shared" si="1"/>
        <v>0.00560840684565072</v>
      </c>
    </row>
    <row r="22" spans="4:11" ht="12.75">
      <c r="D22" s="18" t="str">
        <f>'Asset Classes and Correlation'!$B$10</f>
        <v>Int'l Bonds</v>
      </c>
      <c r="E22" s="23">
        <f>'Asset Classes and Correlation'!$C$10</f>
        <v>0.08</v>
      </c>
      <c r="F22" s="23">
        <f>'Asset Classes and Correlation'!$D$10</f>
        <v>0.054</v>
      </c>
      <c r="G22" s="22">
        <f>_XLL.MULTINORMALVALUE(G17:G22,'Asset Classes and Correlation'!$C$15:$H$20,E22,F22)</f>
        <v>0.09724232112243193</v>
      </c>
      <c r="I22" s="10">
        <f>'Portfolio Model'!$C$14</f>
        <v>0.2</v>
      </c>
      <c r="J22" s="9"/>
      <c r="K22" s="14">
        <f t="shared" si="1"/>
        <v>0.019448464224486386</v>
      </c>
    </row>
    <row r="23" spans="9:11" ht="12.75">
      <c r="I23" s="6"/>
      <c r="K23" s="11"/>
    </row>
    <row r="24" spans="10:11" ht="12.75">
      <c r="J24" s="13" t="str">
        <f>CONCATENATE("Aggregate Return for ",B15)</f>
        <v>Aggregate Return for Year 2</v>
      </c>
      <c r="K24" s="25">
        <f>SUM(K17:K22)</f>
        <v>0.11502126931483185</v>
      </c>
    </row>
    <row r="25" ht="12.75">
      <c r="I25" s="6"/>
    </row>
    <row r="27" spans="2:11" ht="12.75">
      <c r="B27" s="24" t="s">
        <v>11</v>
      </c>
      <c r="D27" s="5" t="s">
        <v>28</v>
      </c>
      <c r="G27" s="5"/>
      <c r="I27" s="12" t="s">
        <v>5</v>
      </c>
      <c r="J27" s="8"/>
      <c r="K27" s="12" t="s">
        <v>8</v>
      </c>
    </row>
    <row r="28" spans="4:11" ht="12.75">
      <c r="D28" s="7"/>
      <c r="E28" s="21" t="s">
        <v>1</v>
      </c>
      <c r="F28" s="21" t="s">
        <v>7</v>
      </c>
      <c r="G28" s="21" t="s">
        <v>0</v>
      </c>
      <c r="I28" s="7"/>
      <c r="J28" s="8"/>
      <c r="K28" s="8"/>
    </row>
    <row r="29" spans="4:11" ht="12.75">
      <c r="D29" s="18" t="str">
        <f>'Asset Classes and Correlation'!$B$5</f>
        <v>S&amp;P</v>
      </c>
      <c r="E29" s="23">
        <f>'Asset Classes and Correlation'!$C$5</f>
        <v>0.054</v>
      </c>
      <c r="F29" s="23">
        <f>'Asset Classes and Correlation'!$D$5</f>
        <v>0.094</v>
      </c>
      <c r="G29" s="22">
        <f>_XLL.MULTINORMALVALUE(G29:G34,'Asset Classes and Correlation'!$C$15:$H$20,E29,F29)</f>
        <v>0.09331241972712648</v>
      </c>
      <c r="I29" s="10">
        <f>'Portfolio Model'!$C$9</f>
        <v>0.2</v>
      </c>
      <c r="J29" s="9"/>
      <c r="K29" s="14">
        <f aca="true" t="shared" si="2" ref="K29:K34">I29*G29</f>
        <v>0.018662483945425298</v>
      </c>
    </row>
    <row r="30" spans="4:11" ht="12.75">
      <c r="D30" s="18" t="str">
        <f>'Asset Classes and Correlation'!$B$6</f>
        <v>Small Cap</v>
      </c>
      <c r="E30" s="23">
        <f>'Asset Classes and Correlation'!$C$6</f>
        <v>0.082</v>
      </c>
      <c r="F30" s="23">
        <f>'Asset Classes and Correlation'!$D$6</f>
        <v>0.15</v>
      </c>
      <c r="G30" s="22">
        <f>_XLL.MULTINORMALVALUE(G29:G34,'Asset Classes and Correlation'!$C$15:$H$20,E30,F30)</f>
        <v>0.09088950605214148</v>
      </c>
      <c r="I30" s="10">
        <f>'Portfolio Model'!$C$10</f>
        <v>0.2</v>
      </c>
      <c r="J30" s="9"/>
      <c r="K30" s="14">
        <f t="shared" si="2"/>
        <v>0.018177901210428296</v>
      </c>
    </row>
    <row r="31" spans="4:11" ht="12.75">
      <c r="D31" s="18" t="str">
        <f>'Asset Classes and Correlation'!$B$7</f>
        <v>Foreign</v>
      </c>
      <c r="E31" s="23">
        <f>'Asset Classes and Correlation'!$C$7</f>
        <v>0.062</v>
      </c>
      <c r="F31" s="23">
        <f>'Asset Classes and Correlation'!$D$7</f>
        <v>0.089</v>
      </c>
      <c r="G31" s="22">
        <f>_XLL.MULTINORMALVALUE(G29:G34,'Asset Classes and Correlation'!$C$15:$H$20,E31,F31)</f>
        <v>0.14120990927964558</v>
      </c>
      <c r="I31" s="10">
        <f>'Portfolio Model'!$C$11</f>
        <v>0.1</v>
      </c>
      <c r="J31" s="9"/>
      <c r="K31" s="14">
        <f t="shared" si="2"/>
        <v>0.01412099092796456</v>
      </c>
    </row>
    <row r="32" spans="4:11" ht="12.75">
      <c r="D32" s="18" t="str">
        <f>'Asset Classes and Correlation'!$B$8</f>
        <v>High Yield</v>
      </c>
      <c r="E32" s="23">
        <f>'Asset Classes and Correlation'!$C$8</f>
        <v>0.122</v>
      </c>
      <c r="F32" s="23">
        <f>'Asset Classes and Correlation'!$D$8</f>
        <v>0.22</v>
      </c>
      <c r="G32" s="22">
        <f>_XLL.MULTINORMALVALUE(G29:G34,'Asset Classes and Correlation'!$C$15:$H$20,E32,F32)</f>
        <v>0.055226428540797914</v>
      </c>
      <c r="I32" s="10">
        <f>'Portfolio Model'!$C$12</f>
        <v>0.2</v>
      </c>
      <c r="J32" s="9"/>
      <c r="K32" s="14">
        <f t="shared" si="2"/>
        <v>0.011045285708159583</v>
      </c>
    </row>
    <row r="33" spans="4:11" ht="12.75">
      <c r="D33" s="18" t="str">
        <f>'Asset Classes and Correlation'!$B$9</f>
        <v>Gov't</v>
      </c>
      <c r="E33" s="23">
        <f>'Asset Classes and Correlation'!$C$9</f>
        <v>0.04</v>
      </c>
      <c r="F33" s="23">
        <f>'Asset Classes and Correlation'!$D$9</f>
        <v>0.025</v>
      </c>
      <c r="G33" s="22">
        <f>_XLL.MULTINORMALVALUE(G29:G34,'Asset Classes and Correlation'!$C$15:$H$20,E33,F33)</f>
        <v>0.022497735388083234</v>
      </c>
      <c r="I33" s="10">
        <f>'Portfolio Model'!$C$13</f>
        <v>0.1</v>
      </c>
      <c r="J33" s="9"/>
      <c r="K33" s="14">
        <f t="shared" si="2"/>
        <v>0.0022497735388083235</v>
      </c>
    </row>
    <row r="34" spans="4:11" ht="12.75">
      <c r="D34" s="18" t="str">
        <f>'Asset Classes and Correlation'!$B$10</f>
        <v>Int'l Bonds</v>
      </c>
      <c r="E34" s="23">
        <f>'Asset Classes and Correlation'!$C$10</f>
        <v>0.08</v>
      </c>
      <c r="F34" s="23">
        <f>'Asset Classes and Correlation'!$D$10</f>
        <v>0.054</v>
      </c>
      <c r="G34" s="22">
        <f>_XLL.MULTINORMALVALUE(G29:G34,'Asset Classes and Correlation'!$C$15:$H$20,E34,F34)</f>
        <v>0.06287668088249497</v>
      </c>
      <c r="I34" s="10">
        <f>'Portfolio Model'!$C$14</f>
        <v>0.2</v>
      </c>
      <c r="J34" s="9"/>
      <c r="K34" s="14">
        <f t="shared" si="2"/>
        <v>0.012575336176498995</v>
      </c>
    </row>
    <row r="35" spans="9:11" ht="12.75">
      <c r="I35" s="6"/>
      <c r="K35" s="11"/>
    </row>
    <row r="36" spans="10:11" ht="12.75">
      <c r="J36" s="13" t="str">
        <f>CONCATENATE("Aggregate Return for ",B27)</f>
        <v>Aggregate Return for Year 3</v>
      </c>
      <c r="K36" s="25">
        <f>SUM(K29:K34)</f>
        <v>0.07683177150728507</v>
      </c>
    </row>
    <row r="37" ht="12.75">
      <c r="I37" s="6"/>
    </row>
    <row r="39" spans="2:11" ht="12.75">
      <c r="B39" s="24" t="s">
        <v>12</v>
      </c>
      <c r="D39" s="5" t="s">
        <v>28</v>
      </c>
      <c r="G39" s="5"/>
      <c r="I39" s="12" t="s">
        <v>5</v>
      </c>
      <c r="J39" s="8"/>
      <c r="K39" s="12" t="s">
        <v>8</v>
      </c>
    </row>
    <row r="40" spans="4:11" ht="12.75">
      <c r="D40" s="7"/>
      <c r="E40" s="21" t="s">
        <v>1</v>
      </c>
      <c r="F40" s="21" t="s">
        <v>7</v>
      </c>
      <c r="G40" s="21" t="s">
        <v>0</v>
      </c>
      <c r="I40" s="7"/>
      <c r="J40" s="8"/>
      <c r="K40" s="8"/>
    </row>
    <row r="41" spans="4:11" ht="12.75">
      <c r="D41" s="18" t="str">
        <f>'Asset Classes and Correlation'!$B$5</f>
        <v>S&amp;P</v>
      </c>
      <c r="E41" s="23">
        <f>'Asset Classes and Correlation'!$C$5</f>
        <v>0.054</v>
      </c>
      <c r="F41" s="23">
        <f>'Asset Classes and Correlation'!$D$5</f>
        <v>0.094</v>
      </c>
      <c r="G41" s="22">
        <f>_XLL.MULTINORMALVALUE(G41:G46,'Asset Classes and Correlation'!$C$15:$H$20,E41,F41)</f>
        <v>0.06800495413386264</v>
      </c>
      <c r="I41" s="10">
        <f>'Portfolio Model'!$C$9</f>
        <v>0.2</v>
      </c>
      <c r="J41" s="9"/>
      <c r="K41" s="14">
        <f aca="true" t="shared" si="3" ref="K41:K46">I41*G41</f>
        <v>0.013600990826772527</v>
      </c>
    </row>
    <row r="42" spans="4:11" ht="12.75">
      <c r="D42" s="18" t="str">
        <f>'Asset Classes and Correlation'!$B$6</f>
        <v>Small Cap</v>
      </c>
      <c r="E42" s="23">
        <f>'Asset Classes and Correlation'!$C$6</f>
        <v>0.082</v>
      </c>
      <c r="F42" s="23">
        <f>'Asset Classes and Correlation'!$D$6</f>
        <v>0.15</v>
      </c>
      <c r="G42" s="22">
        <f>_XLL.MULTINORMALVALUE(G41:G46,'Asset Classes and Correlation'!$C$15:$H$20,E42,F42)</f>
        <v>0.12949626758247543</v>
      </c>
      <c r="I42" s="10">
        <f>'Portfolio Model'!$C$10</f>
        <v>0.2</v>
      </c>
      <c r="J42" s="9"/>
      <c r="K42" s="14">
        <f t="shared" si="3"/>
        <v>0.025899253516495087</v>
      </c>
    </row>
    <row r="43" spans="4:11" ht="12.75">
      <c r="D43" s="18" t="str">
        <f>'Asset Classes and Correlation'!$B$7</f>
        <v>Foreign</v>
      </c>
      <c r="E43" s="23">
        <f>'Asset Classes and Correlation'!$C$7</f>
        <v>0.062</v>
      </c>
      <c r="F43" s="23">
        <f>'Asset Classes and Correlation'!$D$7</f>
        <v>0.089</v>
      </c>
      <c r="G43" s="22">
        <f>_XLL.MULTINORMALVALUE(G41:G46,'Asset Classes and Correlation'!$C$15:$H$20,E43,F43)</f>
        <v>0.13055248920007456</v>
      </c>
      <c r="I43" s="10">
        <f>'Portfolio Model'!$C$11</f>
        <v>0.1</v>
      </c>
      <c r="J43" s="9"/>
      <c r="K43" s="14">
        <f t="shared" si="3"/>
        <v>0.013055248920007458</v>
      </c>
    </row>
    <row r="44" spans="4:11" ht="12.75">
      <c r="D44" s="18" t="str">
        <f>'Asset Classes and Correlation'!$B$8</f>
        <v>High Yield</v>
      </c>
      <c r="E44" s="23">
        <f>'Asset Classes and Correlation'!$C$8</f>
        <v>0.122</v>
      </c>
      <c r="F44" s="23">
        <f>'Asset Classes and Correlation'!$D$8</f>
        <v>0.22</v>
      </c>
      <c r="G44" s="22">
        <f>_XLL.MULTINORMALVALUE(G41:G46,'Asset Classes and Correlation'!$C$15:$H$20,E44,F44)</f>
        <v>0.38212829985462854</v>
      </c>
      <c r="I44" s="10">
        <f>'Portfolio Model'!$C$12</f>
        <v>0.2</v>
      </c>
      <c r="J44" s="9"/>
      <c r="K44" s="14">
        <f t="shared" si="3"/>
        <v>0.07642565997092571</v>
      </c>
    </row>
    <row r="45" spans="4:11" ht="12.75">
      <c r="D45" s="18" t="str">
        <f>'Asset Classes and Correlation'!$B$9</f>
        <v>Gov't</v>
      </c>
      <c r="E45" s="23">
        <f>'Asset Classes and Correlation'!$C$9</f>
        <v>0.04</v>
      </c>
      <c r="F45" s="23">
        <f>'Asset Classes and Correlation'!$D$9</f>
        <v>0.025</v>
      </c>
      <c r="G45" s="22">
        <f>_XLL.MULTINORMALVALUE(G41:G46,'Asset Classes and Correlation'!$C$15:$H$20,E45,F45)</f>
        <v>0.045636971897194796</v>
      </c>
      <c r="I45" s="10">
        <f>'Portfolio Model'!$C$13</f>
        <v>0.1</v>
      </c>
      <c r="J45" s="9"/>
      <c r="K45" s="14">
        <f t="shared" si="3"/>
        <v>0.00456369718971948</v>
      </c>
    </row>
    <row r="46" spans="4:11" ht="12.75">
      <c r="D46" s="18" t="str">
        <f>'Asset Classes and Correlation'!$B$10</f>
        <v>Int'l Bonds</v>
      </c>
      <c r="E46" s="23">
        <f>'Asset Classes and Correlation'!$C$10</f>
        <v>0.08</v>
      </c>
      <c r="F46" s="23">
        <f>'Asset Classes and Correlation'!$D$10</f>
        <v>0.054</v>
      </c>
      <c r="G46" s="22">
        <f>_XLL.MULTINORMALVALUE(G41:G46,'Asset Classes and Correlation'!$C$15:$H$20,E46,F46)</f>
        <v>0.058331105827176766</v>
      </c>
      <c r="I46" s="10">
        <f>'Portfolio Model'!$C$14</f>
        <v>0.2</v>
      </c>
      <c r="J46" s="9"/>
      <c r="K46" s="14">
        <f t="shared" si="3"/>
        <v>0.011666221165435354</v>
      </c>
    </row>
    <row r="47" spans="9:11" ht="12.75">
      <c r="I47" s="6"/>
      <c r="K47" s="11"/>
    </row>
    <row r="48" spans="10:13" ht="12.75">
      <c r="J48" s="13" t="str">
        <f>CONCATENATE("Aggregate Return for ",B39)</f>
        <v>Aggregate Return for Year 4</v>
      </c>
      <c r="K48" s="25">
        <f>SUM(K41:K46)</f>
        <v>0.14521107158935562</v>
      </c>
      <c r="L48" s="7"/>
      <c r="M48" s="7"/>
    </row>
    <row r="49" spans="9:13" ht="12.75">
      <c r="I49" s="6"/>
      <c r="L49" s="7"/>
      <c r="M49" s="7"/>
    </row>
    <row r="50" spans="12:13" ht="12.75">
      <c r="L50" s="7"/>
      <c r="M50" s="7"/>
    </row>
    <row r="51" spans="2:13" ht="12.75">
      <c r="B51" s="24" t="s">
        <v>13</v>
      </c>
      <c r="D51" s="5" t="s">
        <v>28</v>
      </c>
      <c r="G51" s="5"/>
      <c r="I51" s="12" t="s">
        <v>5</v>
      </c>
      <c r="J51" s="8"/>
      <c r="K51" s="12" t="s">
        <v>8</v>
      </c>
      <c r="L51" s="7"/>
      <c r="M51" s="7"/>
    </row>
    <row r="52" spans="4:13" ht="12.75">
      <c r="D52" s="7"/>
      <c r="E52" s="21" t="s">
        <v>1</v>
      </c>
      <c r="F52" s="21" t="s">
        <v>7</v>
      </c>
      <c r="G52" s="21" t="s">
        <v>0</v>
      </c>
      <c r="I52" s="7"/>
      <c r="J52" s="8"/>
      <c r="K52" s="8"/>
      <c r="L52" s="7"/>
      <c r="M52" s="7"/>
    </row>
    <row r="53" spans="4:13" ht="12.75">
      <c r="D53" s="18" t="str">
        <f>'Asset Classes and Correlation'!$B$5</f>
        <v>S&amp;P</v>
      </c>
      <c r="E53" s="23">
        <f>'Asset Classes and Correlation'!$C$5</f>
        <v>0.054</v>
      </c>
      <c r="F53" s="23">
        <f>'Asset Classes and Correlation'!$D$5</f>
        <v>0.094</v>
      </c>
      <c r="G53" s="22">
        <f>_XLL.MULTINORMALVALUE(G53:G58,'Asset Classes and Correlation'!$C$15:$H$20,E53,F53)</f>
        <v>0.15960399746478907</v>
      </c>
      <c r="I53" s="10">
        <f>'Portfolio Model'!$C$9</f>
        <v>0.2</v>
      </c>
      <c r="J53" s="9"/>
      <c r="K53" s="14">
        <f aca="true" t="shared" si="4" ref="K53:K58">I53*G53</f>
        <v>0.03192079949295781</v>
      </c>
      <c r="L53" s="7"/>
      <c r="M53" s="7"/>
    </row>
    <row r="54" spans="4:13" ht="12.75">
      <c r="D54" s="18" t="str">
        <f>'Asset Classes and Correlation'!$B$6</f>
        <v>Small Cap</v>
      </c>
      <c r="E54" s="23">
        <f>'Asset Classes and Correlation'!$C$6</f>
        <v>0.082</v>
      </c>
      <c r="F54" s="23">
        <f>'Asset Classes and Correlation'!$D$6</f>
        <v>0.15</v>
      </c>
      <c r="G54" s="22">
        <f>_XLL.MULTINORMALVALUE(G53:G58,'Asset Classes and Correlation'!$C$15:$H$20,E54,F54)</f>
        <v>0.28874135393854494</v>
      </c>
      <c r="I54" s="10">
        <f>'Portfolio Model'!$C$10</f>
        <v>0.2</v>
      </c>
      <c r="J54" s="9"/>
      <c r="K54" s="14">
        <f t="shared" si="4"/>
        <v>0.05774827078770899</v>
      </c>
      <c r="L54" s="7"/>
      <c r="M54" s="7"/>
    </row>
    <row r="55" spans="4:13" ht="12.75">
      <c r="D55" s="18" t="str">
        <f>'Asset Classes and Correlation'!$B$7</f>
        <v>Foreign</v>
      </c>
      <c r="E55" s="23">
        <f>'Asset Classes and Correlation'!$C$7</f>
        <v>0.062</v>
      </c>
      <c r="F55" s="23">
        <f>'Asset Classes and Correlation'!$D$7</f>
        <v>0.089</v>
      </c>
      <c r="G55" s="22">
        <f>_XLL.MULTINORMALVALUE(G53:G58,'Asset Classes and Correlation'!$C$15:$H$20,E55,F55)</f>
        <v>0.08260777287213154</v>
      </c>
      <c r="I55" s="10">
        <f>'Portfolio Model'!$C$11</f>
        <v>0.1</v>
      </c>
      <c r="J55" s="9"/>
      <c r="K55" s="14">
        <f t="shared" si="4"/>
        <v>0.008260777287213155</v>
      </c>
      <c r="L55" s="7"/>
      <c r="M55" s="7"/>
    </row>
    <row r="56" spans="4:13" ht="12.75">
      <c r="D56" s="18" t="str">
        <f>'Asset Classes and Correlation'!$B$8</f>
        <v>High Yield</v>
      </c>
      <c r="E56" s="23">
        <f>'Asset Classes and Correlation'!$C$8</f>
        <v>0.122</v>
      </c>
      <c r="F56" s="23">
        <f>'Asset Classes and Correlation'!$D$8</f>
        <v>0.22</v>
      </c>
      <c r="G56" s="22">
        <f>_XLL.MULTINORMALVALUE(G53:G58,'Asset Classes and Correlation'!$C$15:$H$20,E56,F56)</f>
        <v>0.16537131064639754</v>
      </c>
      <c r="I56" s="10">
        <f>'Portfolio Model'!$C$12</f>
        <v>0.2</v>
      </c>
      <c r="J56" s="9"/>
      <c r="K56" s="14">
        <f t="shared" si="4"/>
        <v>0.03307426212927951</v>
      </c>
      <c r="L56" s="7"/>
      <c r="M56" s="7"/>
    </row>
    <row r="57" spans="4:13" ht="12.75">
      <c r="D57" s="18" t="str">
        <f>'Asset Classes and Correlation'!$B$9</f>
        <v>Gov't</v>
      </c>
      <c r="E57" s="23">
        <f>'Asset Classes and Correlation'!$C$9</f>
        <v>0.04</v>
      </c>
      <c r="F57" s="23">
        <f>'Asset Classes and Correlation'!$D$9</f>
        <v>0.025</v>
      </c>
      <c r="G57" s="22">
        <f>_XLL.MULTINORMALVALUE(G53:G58,'Asset Classes and Correlation'!$C$15:$H$20,E57,F57)</f>
        <v>0.0458279178410612</v>
      </c>
      <c r="I57" s="10">
        <f>'Portfolio Model'!$C$13</f>
        <v>0.1</v>
      </c>
      <c r="J57" s="9"/>
      <c r="K57" s="14">
        <f t="shared" si="4"/>
        <v>0.00458279178410612</v>
      </c>
      <c r="L57" s="7"/>
      <c r="M57" s="7"/>
    </row>
    <row r="58" spans="4:13" ht="12.75">
      <c r="D58" s="18" t="str">
        <f>'Asset Classes and Correlation'!$B$10</f>
        <v>Int'l Bonds</v>
      </c>
      <c r="E58" s="23">
        <f>'Asset Classes and Correlation'!$C$10</f>
        <v>0.08</v>
      </c>
      <c r="F58" s="23">
        <f>'Asset Classes and Correlation'!$D$10</f>
        <v>0.054</v>
      </c>
      <c r="G58" s="22">
        <f>_XLL.MULTINORMALVALUE(G53:G58,'Asset Classes and Correlation'!$C$15:$H$20,E58,F58)</f>
        <v>0.05707933186576773</v>
      </c>
      <c r="I58" s="10">
        <f>'Portfolio Model'!$C$14</f>
        <v>0.2</v>
      </c>
      <c r="J58" s="9"/>
      <c r="K58" s="14">
        <f t="shared" si="4"/>
        <v>0.011415866373153546</v>
      </c>
      <c r="L58" s="7"/>
      <c r="M58" s="7"/>
    </row>
    <row r="59" spans="9:13" ht="12.75">
      <c r="I59" s="6"/>
      <c r="K59" s="11"/>
      <c r="L59" s="7"/>
      <c r="M59" s="7"/>
    </row>
    <row r="60" spans="10:13" ht="12.75">
      <c r="J60" s="13" t="str">
        <f>CONCATENATE("Aggregate Return for ",B51)</f>
        <v>Aggregate Return for Year 5</v>
      </c>
      <c r="K60" s="25">
        <f>SUM(K53:K58)</f>
        <v>0.14700276785441913</v>
      </c>
      <c r="L60" s="7"/>
      <c r="M60" s="7"/>
    </row>
    <row r="61" spans="9:13" ht="12.75">
      <c r="I61" s="6"/>
      <c r="L61" s="7"/>
      <c r="M61" s="7"/>
    </row>
    <row r="62" spans="2:13" ht="12.75">
      <c r="B62" s="69"/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</row>
    <row r="63" spans="2:13" ht="12.75">
      <c r="B63" s="70"/>
      <c r="C63" s="6"/>
      <c r="D63" s="54"/>
      <c r="E63" s="6"/>
      <c r="F63" s="6"/>
      <c r="G63" s="54"/>
      <c r="H63" s="6"/>
      <c r="I63" s="12"/>
      <c r="J63" s="8"/>
      <c r="K63" s="12"/>
      <c r="L63" s="7"/>
      <c r="M63" s="7"/>
    </row>
    <row r="64" spans="2:13" ht="12.75">
      <c r="B64" s="69"/>
      <c r="C64" s="6"/>
      <c r="D64" s="7"/>
      <c r="E64" s="21"/>
      <c r="F64" s="21"/>
      <c r="G64" s="21"/>
      <c r="H64" s="6"/>
      <c r="I64" s="7"/>
      <c r="J64" s="8"/>
      <c r="K64" s="8"/>
      <c r="L64" s="7"/>
      <c r="M64" s="7"/>
    </row>
    <row r="65" spans="2:13" ht="12.75">
      <c r="B65" s="69"/>
      <c r="C65" s="6"/>
      <c r="D65" s="18"/>
      <c r="E65" s="23"/>
      <c r="F65" s="23"/>
      <c r="G65" s="22"/>
      <c r="H65" s="6"/>
      <c r="I65" s="10"/>
      <c r="J65" s="9"/>
      <c r="K65" s="14"/>
      <c r="L65" s="7"/>
      <c r="M65" s="7"/>
    </row>
    <row r="66" spans="2:13" ht="12.75">
      <c r="B66" s="69"/>
      <c r="C66" s="6"/>
      <c r="D66" s="18"/>
      <c r="E66" s="23"/>
      <c r="F66" s="23"/>
      <c r="G66" s="22"/>
      <c r="H66" s="6"/>
      <c r="I66" s="10"/>
      <c r="J66" s="9"/>
      <c r="K66" s="14"/>
      <c r="L66" s="7"/>
      <c r="M66" s="7"/>
    </row>
    <row r="67" spans="2:13" ht="12.75">
      <c r="B67" s="69"/>
      <c r="C67" s="6"/>
      <c r="D67" s="18"/>
      <c r="E67" s="23"/>
      <c r="F67" s="23"/>
      <c r="G67" s="22"/>
      <c r="H67" s="6"/>
      <c r="I67" s="10"/>
      <c r="J67" s="9"/>
      <c r="K67" s="14"/>
      <c r="L67" s="7"/>
      <c r="M67" s="7"/>
    </row>
    <row r="68" spans="2:13" ht="12.75">
      <c r="B68" s="69"/>
      <c r="C68" s="6"/>
      <c r="D68" s="18"/>
      <c r="E68" s="23"/>
      <c r="F68" s="23"/>
      <c r="G68" s="22"/>
      <c r="H68" s="6"/>
      <c r="I68" s="10"/>
      <c r="J68" s="9"/>
      <c r="K68" s="14"/>
      <c r="L68" s="7"/>
      <c r="M68" s="7"/>
    </row>
    <row r="69" spans="2:13" ht="12.75">
      <c r="B69" s="69"/>
      <c r="C69" s="6"/>
      <c r="D69" s="18"/>
      <c r="E69" s="23"/>
      <c r="F69" s="23"/>
      <c r="G69" s="22"/>
      <c r="H69" s="6"/>
      <c r="I69" s="10"/>
      <c r="J69" s="9"/>
      <c r="K69" s="14"/>
      <c r="L69" s="7"/>
      <c r="M69" s="7"/>
    </row>
    <row r="70" spans="2:13" ht="12.75">
      <c r="B70" s="69"/>
      <c r="C70" s="6"/>
      <c r="D70" s="18"/>
      <c r="E70" s="23"/>
      <c r="F70" s="23"/>
      <c r="G70" s="22"/>
      <c r="H70" s="6"/>
      <c r="I70" s="10"/>
      <c r="J70" s="9"/>
      <c r="K70" s="14"/>
      <c r="L70" s="7"/>
      <c r="M70" s="7"/>
    </row>
    <row r="71" spans="2:13" ht="12.75">
      <c r="B71" s="69"/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</row>
    <row r="72" spans="2:13" ht="12.75">
      <c r="B72" s="69"/>
      <c r="C72" s="6"/>
      <c r="D72" s="6"/>
      <c r="E72" s="6"/>
      <c r="F72" s="6"/>
      <c r="G72" s="6"/>
      <c r="H72" s="6"/>
      <c r="I72" s="6"/>
      <c r="J72" s="13"/>
      <c r="K72" s="71"/>
      <c r="L72" s="7"/>
      <c r="M72" s="7"/>
    </row>
    <row r="73" spans="2:13" ht="12.75">
      <c r="B73" s="69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</row>
    <row r="74" spans="2:13" ht="12.75">
      <c r="B74" s="69"/>
      <c r="C74" s="6"/>
      <c r="D74" s="6"/>
      <c r="E74" s="6"/>
      <c r="F74" s="6"/>
      <c r="G74" s="6"/>
      <c r="H74" s="6"/>
      <c r="I74" s="6"/>
      <c r="J74" s="6"/>
      <c r="K74" s="6"/>
      <c r="L74" s="7"/>
      <c r="M74" s="7"/>
    </row>
    <row r="75" spans="2:13" ht="12.75">
      <c r="B75" s="70"/>
      <c r="C75" s="6"/>
      <c r="D75" s="54"/>
      <c r="E75" s="6"/>
      <c r="F75" s="6"/>
      <c r="G75" s="54"/>
      <c r="H75" s="6"/>
      <c r="I75" s="12"/>
      <c r="J75" s="8"/>
      <c r="K75" s="12"/>
      <c r="L75" s="7"/>
      <c r="M75" s="7"/>
    </row>
    <row r="76" spans="2:13" ht="12.75">
      <c r="B76" s="69"/>
      <c r="C76" s="6"/>
      <c r="D76" s="7"/>
      <c r="E76" s="21"/>
      <c r="F76" s="21"/>
      <c r="G76" s="21"/>
      <c r="H76" s="6"/>
      <c r="I76" s="7"/>
      <c r="J76" s="8"/>
      <c r="K76" s="8"/>
      <c r="L76" s="7"/>
      <c r="M76" s="7"/>
    </row>
    <row r="77" spans="2:13" ht="12.75">
      <c r="B77" s="69"/>
      <c r="C77" s="6"/>
      <c r="D77" s="18"/>
      <c r="E77" s="23"/>
      <c r="F77" s="23"/>
      <c r="G77" s="22"/>
      <c r="H77" s="6"/>
      <c r="I77" s="10"/>
      <c r="J77" s="9"/>
      <c r="K77" s="14"/>
      <c r="L77" s="7"/>
      <c r="M77" s="7"/>
    </row>
    <row r="78" spans="2:13" ht="12.75">
      <c r="B78" s="69"/>
      <c r="C78" s="6"/>
      <c r="D78" s="18"/>
      <c r="E78" s="23"/>
      <c r="F78" s="23"/>
      <c r="G78" s="22"/>
      <c r="H78" s="6"/>
      <c r="I78" s="10"/>
      <c r="J78" s="9"/>
      <c r="K78" s="14"/>
      <c r="L78" s="7"/>
      <c r="M78" s="7"/>
    </row>
    <row r="79" spans="2:13" ht="12.75">
      <c r="B79" s="69"/>
      <c r="C79" s="6"/>
      <c r="D79" s="18"/>
      <c r="E79" s="23"/>
      <c r="F79" s="23"/>
      <c r="G79" s="22"/>
      <c r="H79" s="6"/>
      <c r="I79" s="10"/>
      <c r="J79" s="9"/>
      <c r="K79" s="14"/>
      <c r="L79" s="7"/>
      <c r="M79" s="7"/>
    </row>
    <row r="80" spans="2:13" ht="12.75">
      <c r="B80" s="69"/>
      <c r="C80" s="6"/>
      <c r="D80" s="18"/>
      <c r="E80" s="23"/>
      <c r="F80" s="23"/>
      <c r="G80" s="22"/>
      <c r="H80" s="6"/>
      <c r="I80" s="10"/>
      <c r="J80" s="9"/>
      <c r="K80" s="14"/>
      <c r="L80" s="7"/>
      <c r="M80" s="7"/>
    </row>
    <row r="81" spans="2:13" ht="12.75">
      <c r="B81" s="69"/>
      <c r="C81" s="6"/>
      <c r="D81" s="18"/>
      <c r="E81" s="23"/>
      <c r="F81" s="23"/>
      <c r="G81" s="22"/>
      <c r="H81" s="6"/>
      <c r="I81" s="10"/>
      <c r="J81" s="9"/>
      <c r="K81" s="14"/>
      <c r="L81" s="7"/>
      <c r="M81" s="7"/>
    </row>
    <row r="82" spans="2:13" ht="12.75">
      <c r="B82" s="69"/>
      <c r="C82" s="6"/>
      <c r="D82" s="18"/>
      <c r="E82" s="23"/>
      <c r="F82" s="23"/>
      <c r="G82" s="22"/>
      <c r="H82" s="6"/>
      <c r="I82" s="10"/>
      <c r="J82" s="9"/>
      <c r="K82" s="14"/>
      <c r="L82" s="7"/>
      <c r="M82" s="7"/>
    </row>
    <row r="83" spans="2:13" ht="12.75">
      <c r="B83" s="69"/>
      <c r="C83" s="6"/>
      <c r="D83" s="6"/>
      <c r="E83" s="6"/>
      <c r="F83" s="6"/>
      <c r="G83" s="6"/>
      <c r="H83" s="6"/>
      <c r="I83" s="6"/>
      <c r="J83" s="6"/>
      <c r="K83" s="6"/>
      <c r="L83" s="7"/>
      <c r="M83" s="7"/>
    </row>
    <row r="84" spans="2:13" ht="12.75">
      <c r="B84" s="69"/>
      <c r="C84" s="6"/>
      <c r="D84" s="6"/>
      <c r="E84" s="6"/>
      <c r="F84" s="6"/>
      <c r="G84" s="6"/>
      <c r="H84" s="6"/>
      <c r="I84" s="6"/>
      <c r="J84" s="13"/>
      <c r="K84" s="71"/>
      <c r="L84" s="7"/>
      <c r="M84" s="7"/>
    </row>
    <row r="85" spans="2:13" ht="12.75">
      <c r="B85" s="69"/>
      <c r="C85" s="6"/>
      <c r="D85" s="6"/>
      <c r="E85" s="6"/>
      <c r="F85" s="6"/>
      <c r="G85" s="6"/>
      <c r="H85" s="6"/>
      <c r="I85" s="6"/>
      <c r="J85" s="6"/>
      <c r="K85" s="6"/>
      <c r="L85" s="7"/>
      <c r="M85" s="7"/>
    </row>
    <row r="86" spans="2:13" ht="12.75">
      <c r="B86" s="69"/>
      <c r="C86" s="6"/>
      <c r="D86" s="6"/>
      <c r="E86" s="6"/>
      <c r="F86" s="6"/>
      <c r="G86" s="6"/>
      <c r="H86" s="6"/>
      <c r="I86" s="6"/>
      <c r="J86" s="6"/>
      <c r="K86" s="6"/>
      <c r="L86" s="7"/>
      <c r="M86" s="7"/>
    </row>
    <row r="87" spans="2:13" ht="12.75">
      <c r="B87" s="70"/>
      <c r="C87" s="6"/>
      <c r="D87" s="54"/>
      <c r="E87" s="6"/>
      <c r="F87" s="6"/>
      <c r="G87" s="54"/>
      <c r="H87" s="6"/>
      <c r="I87" s="12"/>
      <c r="J87" s="8"/>
      <c r="K87" s="12"/>
      <c r="L87" s="7"/>
      <c r="M87" s="7"/>
    </row>
    <row r="88" spans="2:13" ht="12.75">
      <c r="B88" s="69"/>
      <c r="C88" s="6"/>
      <c r="D88" s="7"/>
      <c r="E88" s="21"/>
      <c r="F88" s="21"/>
      <c r="G88" s="21"/>
      <c r="H88" s="6"/>
      <c r="I88" s="7"/>
      <c r="J88" s="8"/>
      <c r="K88" s="8"/>
      <c r="L88" s="7"/>
      <c r="M88" s="7"/>
    </row>
    <row r="89" spans="2:13" ht="12.75">
      <c r="B89" s="69"/>
      <c r="C89" s="6"/>
      <c r="D89" s="18"/>
      <c r="E89" s="23"/>
      <c r="F89" s="23"/>
      <c r="G89" s="22"/>
      <c r="H89" s="6"/>
      <c r="I89" s="10"/>
      <c r="J89" s="9"/>
      <c r="K89" s="14"/>
      <c r="L89" s="7"/>
      <c r="M89" s="7"/>
    </row>
    <row r="90" spans="2:13" ht="12.75">
      <c r="B90" s="69"/>
      <c r="C90" s="6"/>
      <c r="D90" s="18"/>
      <c r="E90" s="23"/>
      <c r="F90" s="23"/>
      <c r="G90" s="22"/>
      <c r="H90" s="6"/>
      <c r="I90" s="10"/>
      <c r="J90" s="9"/>
      <c r="K90" s="14"/>
      <c r="L90" s="7"/>
      <c r="M90" s="7"/>
    </row>
    <row r="91" spans="2:13" ht="12.75">
      <c r="B91" s="69"/>
      <c r="C91" s="6"/>
      <c r="D91" s="18"/>
      <c r="E91" s="23"/>
      <c r="F91" s="23"/>
      <c r="G91" s="22"/>
      <c r="H91" s="6"/>
      <c r="I91" s="10"/>
      <c r="J91" s="9"/>
      <c r="K91" s="14"/>
      <c r="L91" s="7"/>
      <c r="M91" s="7"/>
    </row>
    <row r="92" spans="2:13" ht="12.75">
      <c r="B92" s="69"/>
      <c r="C92" s="6"/>
      <c r="D92" s="18"/>
      <c r="E92" s="23"/>
      <c r="F92" s="23"/>
      <c r="G92" s="22"/>
      <c r="H92" s="6"/>
      <c r="I92" s="10"/>
      <c r="J92" s="9"/>
      <c r="K92" s="14"/>
      <c r="L92" s="7"/>
      <c r="M92" s="7"/>
    </row>
    <row r="93" spans="2:13" ht="12.75">
      <c r="B93" s="69"/>
      <c r="C93" s="6"/>
      <c r="D93" s="18"/>
      <c r="E93" s="23"/>
      <c r="F93" s="23"/>
      <c r="G93" s="22"/>
      <c r="H93" s="6"/>
      <c r="I93" s="10"/>
      <c r="J93" s="9"/>
      <c r="K93" s="14"/>
      <c r="L93" s="7"/>
      <c r="M93" s="7"/>
    </row>
    <row r="94" spans="2:13" ht="12.75">
      <c r="B94" s="69"/>
      <c r="C94" s="6"/>
      <c r="D94" s="18"/>
      <c r="E94" s="23"/>
      <c r="F94" s="23"/>
      <c r="G94" s="22"/>
      <c r="H94" s="6"/>
      <c r="I94" s="10"/>
      <c r="J94" s="9"/>
      <c r="K94" s="14"/>
      <c r="L94" s="7"/>
      <c r="M94" s="7"/>
    </row>
    <row r="95" spans="2:13" ht="12.75">
      <c r="B95" s="69"/>
      <c r="C95" s="6"/>
      <c r="D95" s="6"/>
      <c r="E95" s="6"/>
      <c r="F95" s="6"/>
      <c r="G95" s="6"/>
      <c r="H95" s="6"/>
      <c r="I95" s="6"/>
      <c r="J95" s="6"/>
      <c r="K95" s="6"/>
      <c r="L95" s="7"/>
      <c r="M95" s="7"/>
    </row>
    <row r="96" spans="2:13" ht="12.75">
      <c r="B96" s="69"/>
      <c r="C96" s="6"/>
      <c r="D96" s="6"/>
      <c r="E96" s="6"/>
      <c r="F96" s="6"/>
      <c r="G96" s="6"/>
      <c r="H96" s="6"/>
      <c r="I96" s="6"/>
      <c r="J96" s="13"/>
      <c r="K96" s="71"/>
      <c r="L96" s="7"/>
      <c r="M96" s="7"/>
    </row>
    <row r="97" spans="2:13" ht="12.75">
      <c r="B97" s="69"/>
      <c r="C97" s="6"/>
      <c r="D97" s="6"/>
      <c r="E97" s="6"/>
      <c r="F97" s="6"/>
      <c r="G97" s="6"/>
      <c r="H97" s="6"/>
      <c r="I97" s="6"/>
      <c r="J97" s="6"/>
      <c r="K97" s="6"/>
      <c r="L97" s="7"/>
      <c r="M97" s="7"/>
    </row>
    <row r="98" spans="2:13" ht="12.75">
      <c r="B98" s="69"/>
      <c r="C98" s="6"/>
      <c r="D98" s="6"/>
      <c r="E98" s="6"/>
      <c r="F98" s="6"/>
      <c r="G98" s="6"/>
      <c r="H98" s="6"/>
      <c r="I98" s="6"/>
      <c r="J98" s="6"/>
      <c r="K98" s="6"/>
      <c r="L98" s="7"/>
      <c r="M98" s="7"/>
    </row>
    <row r="99" spans="2:13" ht="12.75">
      <c r="B99" s="70"/>
      <c r="C99" s="6"/>
      <c r="D99" s="54"/>
      <c r="E99" s="6"/>
      <c r="F99" s="6"/>
      <c r="G99" s="54"/>
      <c r="H99" s="6"/>
      <c r="I99" s="12"/>
      <c r="J99" s="8"/>
      <c r="K99" s="12"/>
      <c r="L99" s="7"/>
      <c r="M99" s="7"/>
    </row>
    <row r="100" spans="2:13" ht="12.75">
      <c r="B100" s="69"/>
      <c r="C100" s="6"/>
      <c r="D100" s="7"/>
      <c r="E100" s="21"/>
      <c r="F100" s="21"/>
      <c r="G100" s="21"/>
      <c r="H100" s="6"/>
      <c r="I100" s="7"/>
      <c r="J100" s="8"/>
      <c r="K100" s="8"/>
      <c r="L100" s="7"/>
      <c r="M100" s="7"/>
    </row>
    <row r="101" spans="2:13" ht="12.75">
      <c r="B101" s="69"/>
      <c r="C101" s="6"/>
      <c r="D101" s="18"/>
      <c r="E101" s="23"/>
      <c r="F101" s="23"/>
      <c r="G101" s="22"/>
      <c r="H101" s="6"/>
      <c r="I101" s="10"/>
      <c r="J101" s="9"/>
      <c r="K101" s="14"/>
      <c r="L101" s="7"/>
      <c r="M101" s="7"/>
    </row>
    <row r="102" spans="2:13" ht="12.75">
      <c r="B102" s="69"/>
      <c r="C102" s="6"/>
      <c r="D102" s="18"/>
      <c r="E102" s="23"/>
      <c r="F102" s="23"/>
      <c r="G102" s="22"/>
      <c r="H102" s="6"/>
      <c r="I102" s="10"/>
      <c r="J102" s="9"/>
      <c r="K102" s="14"/>
      <c r="L102" s="7"/>
      <c r="M102" s="7"/>
    </row>
    <row r="103" spans="2:13" ht="12.75">
      <c r="B103" s="69"/>
      <c r="C103" s="6"/>
      <c r="D103" s="18"/>
      <c r="E103" s="23"/>
      <c r="F103" s="23"/>
      <c r="G103" s="22"/>
      <c r="H103" s="6"/>
      <c r="I103" s="10"/>
      <c r="J103" s="9"/>
      <c r="K103" s="14"/>
      <c r="L103" s="7"/>
      <c r="M103" s="7"/>
    </row>
    <row r="104" spans="2:13" ht="12.75">
      <c r="B104" s="69"/>
      <c r="C104" s="6"/>
      <c r="D104" s="18"/>
      <c r="E104" s="23"/>
      <c r="F104" s="23"/>
      <c r="G104" s="22"/>
      <c r="H104" s="6"/>
      <c r="I104" s="10"/>
      <c r="J104" s="9"/>
      <c r="K104" s="14"/>
      <c r="L104" s="7"/>
      <c r="M104" s="7"/>
    </row>
    <row r="105" spans="2:13" ht="12.75">
      <c r="B105" s="69"/>
      <c r="C105" s="6"/>
      <c r="D105" s="18"/>
      <c r="E105" s="23"/>
      <c r="F105" s="23"/>
      <c r="G105" s="22"/>
      <c r="H105" s="6"/>
      <c r="I105" s="10"/>
      <c r="J105" s="9"/>
      <c r="K105" s="14"/>
      <c r="L105" s="7"/>
      <c r="M105" s="7"/>
    </row>
    <row r="106" spans="2:13" ht="12.75">
      <c r="B106" s="69"/>
      <c r="C106" s="6"/>
      <c r="D106" s="18"/>
      <c r="E106" s="23"/>
      <c r="F106" s="23"/>
      <c r="G106" s="22"/>
      <c r="H106" s="6"/>
      <c r="I106" s="10"/>
      <c r="J106" s="9"/>
      <c r="K106" s="14"/>
      <c r="L106" s="7"/>
      <c r="M106" s="7"/>
    </row>
    <row r="107" spans="2:13" ht="12.75">
      <c r="B107" s="69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7"/>
    </row>
    <row r="108" spans="2:13" ht="12.75">
      <c r="B108" s="69"/>
      <c r="C108" s="6"/>
      <c r="D108" s="6"/>
      <c r="E108" s="6"/>
      <c r="F108" s="6"/>
      <c r="G108" s="6"/>
      <c r="H108" s="6"/>
      <c r="I108" s="6"/>
      <c r="J108" s="13"/>
      <c r="K108" s="71"/>
      <c r="L108" s="7"/>
      <c r="M108" s="7"/>
    </row>
    <row r="109" spans="2:13" ht="12.75">
      <c r="B109" s="69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</row>
    <row r="110" spans="2:13" ht="12.75">
      <c r="B110" s="69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7"/>
    </row>
    <row r="111" spans="2:13" ht="12.75">
      <c r="B111" s="70"/>
      <c r="C111" s="6"/>
      <c r="D111" s="54"/>
      <c r="E111" s="6"/>
      <c r="F111" s="6"/>
      <c r="G111" s="54"/>
      <c r="H111" s="6"/>
      <c r="I111" s="12"/>
      <c r="J111" s="8"/>
      <c r="K111" s="12"/>
      <c r="L111" s="7"/>
      <c r="M111" s="7"/>
    </row>
    <row r="112" spans="2:13" ht="12.75">
      <c r="B112" s="69"/>
      <c r="C112" s="6"/>
      <c r="D112" s="7"/>
      <c r="E112" s="21"/>
      <c r="F112" s="21"/>
      <c r="G112" s="21"/>
      <c r="H112" s="6"/>
      <c r="I112" s="7"/>
      <c r="J112" s="8"/>
      <c r="K112" s="8"/>
      <c r="L112" s="7"/>
      <c r="M112" s="7"/>
    </row>
    <row r="113" spans="2:13" ht="12.75">
      <c r="B113" s="69"/>
      <c r="C113" s="6"/>
      <c r="D113" s="18"/>
      <c r="E113" s="23"/>
      <c r="F113" s="23"/>
      <c r="G113" s="22"/>
      <c r="H113" s="6"/>
      <c r="I113" s="10"/>
      <c r="J113" s="9"/>
      <c r="K113" s="14"/>
      <c r="L113" s="7"/>
      <c r="M113" s="7"/>
    </row>
    <row r="114" spans="2:13" ht="12.75">
      <c r="B114" s="69"/>
      <c r="C114" s="6"/>
      <c r="D114" s="18"/>
      <c r="E114" s="23"/>
      <c r="F114" s="23"/>
      <c r="G114" s="22"/>
      <c r="H114" s="6"/>
      <c r="I114" s="10"/>
      <c r="J114" s="9"/>
      <c r="K114" s="14"/>
      <c r="L114" s="7"/>
      <c r="M114" s="7"/>
    </row>
    <row r="115" spans="2:13" ht="12.75">
      <c r="B115" s="69"/>
      <c r="C115" s="6"/>
      <c r="D115" s="18"/>
      <c r="E115" s="23"/>
      <c r="F115" s="23"/>
      <c r="G115" s="22"/>
      <c r="H115" s="6"/>
      <c r="I115" s="10"/>
      <c r="J115" s="9"/>
      <c r="K115" s="14"/>
      <c r="L115" s="7"/>
      <c r="M115" s="7"/>
    </row>
    <row r="116" spans="2:13" ht="12.75">
      <c r="B116" s="69"/>
      <c r="C116" s="6"/>
      <c r="D116" s="18"/>
      <c r="E116" s="23"/>
      <c r="F116" s="23"/>
      <c r="G116" s="22"/>
      <c r="H116" s="6"/>
      <c r="I116" s="10"/>
      <c r="J116" s="9"/>
      <c r="K116" s="14"/>
      <c r="L116" s="7"/>
      <c r="M116" s="7"/>
    </row>
    <row r="117" spans="2:13" ht="12.75">
      <c r="B117" s="69"/>
      <c r="C117" s="6"/>
      <c r="D117" s="18"/>
      <c r="E117" s="23"/>
      <c r="F117" s="23"/>
      <c r="G117" s="22"/>
      <c r="H117" s="6"/>
      <c r="I117" s="10"/>
      <c r="J117" s="9"/>
      <c r="K117" s="14"/>
      <c r="L117" s="7"/>
      <c r="M117" s="7"/>
    </row>
    <row r="118" spans="2:13" ht="12.75">
      <c r="B118" s="69"/>
      <c r="C118" s="6"/>
      <c r="D118" s="18"/>
      <c r="E118" s="23"/>
      <c r="F118" s="23"/>
      <c r="G118" s="22"/>
      <c r="H118" s="6"/>
      <c r="I118" s="10"/>
      <c r="J118" s="9"/>
      <c r="K118" s="14"/>
      <c r="L118" s="7"/>
      <c r="M118" s="7"/>
    </row>
    <row r="119" spans="2:13" ht="12.75">
      <c r="B119" s="69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</row>
    <row r="120" spans="2:13" ht="12.75">
      <c r="B120" s="69"/>
      <c r="C120" s="6"/>
      <c r="D120" s="6"/>
      <c r="E120" s="6"/>
      <c r="F120" s="6"/>
      <c r="G120" s="6"/>
      <c r="H120" s="6"/>
      <c r="I120" s="6"/>
      <c r="J120" s="13"/>
      <c r="K120" s="71"/>
      <c r="L120" s="7"/>
      <c r="M120" s="7"/>
    </row>
    <row r="121" spans="2:13" ht="12.75">
      <c r="B121" s="69"/>
      <c r="C121" s="7"/>
      <c r="D121" s="17"/>
      <c r="E121" s="7"/>
      <c r="F121" s="7"/>
      <c r="G121" s="17"/>
      <c r="H121" s="7"/>
      <c r="I121" s="12"/>
      <c r="J121" s="8"/>
      <c r="K121" s="12"/>
      <c r="L121" s="7"/>
      <c r="M121" s="7"/>
    </row>
    <row r="122" spans="2:13" ht="12.75">
      <c r="B122" s="69"/>
      <c r="C122" s="7"/>
      <c r="D122" s="7"/>
      <c r="E122" s="21"/>
      <c r="F122" s="21"/>
      <c r="G122" s="21"/>
      <c r="H122" s="7"/>
      <c r="I122" s="7"/>
      <c r="J122" s="8"/>
      <c r="K122" s="8"/>
      <c r="L122" s="7"/>
      <c r="M122" s="7"/>
    </row>
    <row r="123" spans="2:13" ht="12.75">
      <c r="B123" s="69"/>
      <c r="C123" s="7"/>
      <c r="D123" s="18"/>
      <c r="E123" s="19"/>
      <c r="F123" s="19"/>
      <c r="G123" s="22"/>
      <c r="H123" s="7"/>
      <c r="I123" s="10"/>
      <c r="J123" s="9"/>
      <c r="K123" s="14"/>
      <c r="L123" s="7"/>
      <c r="M123" s="7"/>
    </row>
    <row r="124" spans="3:13" ht="12.75">
      <c r="C124" s="7"/>
      <c r="D124" s="18"/>
      <c r="E124" s="19"/>
      <c r="F124" s="19"/>
      <c r="G124" s="22"/>
      <c r="H124" s="7"/>
      <c r="I124" s="10"/>
      <c r="J124" s="9"/>
      <c r="K124" s="14"/>
      <c r="L124" s="7"/>
      <c r="M124" s="7"/>
    </row>
    <row r="125" spans="3:13" ht="12.75">
      <c r="C125" s="7"/>
      <c r="D125" s="18"/>
      <c r="E125" s="19"/>
      <c r="F125" s="19"/>
      <c r="G125" s="22"/>
      <c r="H125" s="7"/>
      <c r="I125" s="10"/>
      <c r="J125" s="9"/>
      <c r="K125" s="14"/>
      <c r="L125" s="7"/>
      <c r="M125" s="7"/>
    </row>
    <row r="126" spans="3:13" ht="12.75">
      <c r="C126" s="7"/>
      <c r="D126" s="18"/>
      <c r="E126" s="19"/>
      <c r="F126" s="19"/>
      <c r="G126" s="22"/>
      <c r="H126" s="7"/>
      <c r="I126" s="10"/>
      <c r="J126" s="9"/>
      <c r="K126" s="14"/>
      <c r="L126" s="7"/>
      <c r="M126" s="7"/>
    </row>
    <row r="127" spans="3:13" ht="12.75">
      <c r="C127" s="7"/>
      <c r="D127" s="18"/>
      <c r="E127" s="19"/>
      <c r="F127" s="19"/>
      <c r="G127" s="22"/>
      <c r="H127" s="7"/>
      <c r="I127" s="10"/>
      <c r="J127" s="9"/>
      <c r="K127" s="14"/>
      <c r="L127" s="7"/>
      <c r="M127" s="7"/>
    </row>
    <row r="128" spans="3:13" ht="12.75">
      <c r="C128" s="7"/>
      <c r="D128" s="18"/>
      <c r="E128" s="19"/>
      <c r="F128" s="19"/>
      <c r="G128" s="22"/>
      <c r="H128" s="7"/>
      <c r="I128" s="10"/>
      <c r="J128" s="9"/>
      <c r="K128" s="14"/>
      <c r="L128" s="7"/>
      <c r="M128" s="7"/>
    </row>
    <row r="129" spans="3:13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3:13" ht="12.75">
      <c r="C130" s="7"/>
      <c r="D130" s="7"/>
      <c r="E130" s="7"/>
      <c r="F130" s="7"/>
      <c r="G130" s="7"/>
      <c r="H130" s="7"/>
      <c r="I130" s="7"/>
      <c r="J130" s="20"/>
      <c r="K130" s="14"/>
      <c r="L130" s="7"/>
      <c r="M130" s="7"/>
    </row>
    <row r="131" spans="3:13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3:13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3:13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3:13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3:13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RiskAMP</dc:creator>
  <cp:keywords/>
  <dc:description/>
  <cp:lastModifiedBy>RiskAMP</cp:lastModifiedBy>
  <dcterms:created xsi:type="dcterms:W3CDTF">2006-08-15T23:23:21Z</dcterms:created>
  <dcterms:modified xsi:type="dcterms:W3CDTF">2007-01-10T17:37:24Z</dcterms:modified>
  <cp:category/>
  <cp:version/>
  <cp:contentType/>
  <cp:contentStatus/>
</cp:coreProperties>
</file>